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46ee38fa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zza Delivery" sheetId="1" r:id="R6fd3c0b7a5fc46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[Red](#,##0);-"/>
    <x:numFmt numFmtId="201" formatCode="$#,##0.00;[Red]($#,##0.00);-"/>
    <x:numFmt numFmtId="202" formatCode="0.0%;[Red](0.0%);-"/>
    <x:numFmt numFmtId="203" formatCode="0.0"/>
    <x:numFmt numFmtId="204" formatCode="$#,##0;[Red]($#,##0);-"/>
  </x:numFmts>
  <x:fonts count="7">
    <x:font>
      <x:sz val="11"/>
      <x:name val="Carlito"/>
    </x:font>
    <x:font>
      <x:sz val="10"/>
      <x:color rgb="FF151619"/>
      <x:name val="Arial"/>
    </x:font>
    <x:font>
      <x:b/>
      <x:sz val="16"/>
      <x:color rgb="FF151619"/>
      <x:name val="Arial"/>
    </x:font>
    <x:font>
      <x:i/>
      <x:sz val="10"/>
      <x:color rgb="FF6F6A63"/>
      <x:name val="Arial"/>
    </x:font>
    <x:font>
      <x:b/>
      <x:sz val="10"/>
      <x:color rgb="FFFFFFFF"/>
      <x:name val="Arial"/>
    </x:font>
    <x:font>
      <x:sz val="10"/>
      <x:color rgb="FF1F4E79"/>
      <x:name val="Arial"/>
    </x:font>
    <x:font>
      <x:b/>
      <x:sz val="10"/>
      <x:color rgb="FF151619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5B1B1B"/>
      </x:patternFill>
    </x:fill>
    <x:fill>
      <x:patternFill patternType="solid">
        <x:fgColor rgb="FF151619"/>
      </x:patternFill>
    </x:fill>
    <x:fill>
      <x:patternFill patternType="solid">
        <x:fgColor rgb="FFFFF9DF"/>
      </x:patternFill>
    </x:fill>
    <x:fill>
      <x:patternFill patternType="solid">
        <x:fgColor rgb="FFF7F1E8"/>
      </x:patternFill>
    </x:fill>
    <x:fill>
      <x:patternFill patternType="solid">
        <x:fgColor rgb="FFE9DDCD"/>
      </x:patternFill>
    </x:fill>
  </x:fills>
  <x:borders count="9">
    <x:border/>
    <x:border>
      <x:bottom style="thin">
        <x:color rgb="FFC89A4B"/>
      </x:bottom>
    </x:border>
    <x:border>
      <x:left style="thin">
        <x:color rgb="FF5B1B1B"/>
      </x:left>
      <x:top style="thin">
        <x:color rgb="FF5B1B1B"/>
      </x:top>
      <x:bottom style="thin">
        <x:color rgb="FF5B1B1B"/>
      </x:bottom>
    </x:border>
    <x:border>
      <x:top style="thin">
        <x:color rgb="FF5B1B1B"/>
      </x:top>
      <x:bottom style="thin">
        <x:color rgb="FF5B1B1B"/>
      </x:bottom>
    </x:border>
    <x:border>
      <x:right style="thin">
        <x:color rgb="FF5B1B1B"/>
      </x:right>
      <x:top style="thin">
        <x:color rgb="FF5B1B1B"/>
      </x:top>
      <x:bottom style="thin">
        <x:color rgb="FF5B1B1B"/>
      </x:bottom>
    </x:border>
    <x:border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bottom style="medium">
        <x:color rgb="FFC89A4B"/>
      </x:bottom>
    </x:border>
    <x:border>
      <x:top style="medium">
        <x:color rgb="FFC89A4B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vertical="center" wrapText="0"/>
    </x:xf>
    <x:xf numFmtId="0" fontId="4" fillId="3" borderId="5" xfId="0" applyNumberFormat="1" applyFont="1" applyFill="1" applyBorder="1" applyAlignment="1">
      <x:alignment vertical="center" wrapText="0"/>
    </x:xf>
    <x:xf numFmtId="0" fontId="4" fillId="3" borderId="6" xfId="0" applyNumberFormat="1" applyFont="1" applyFill="1" applyBorder="1" applyAlignment="1">
      <x:alignment vertical="center" wrapText="0"/>
    </x:xf>
    <x:xf numFmtId="0" fontId="4" fillId="3" borderId="7" xfId="0" applyNumberFormat="1" applyFont="1" applyFill="1" applyBorder="1" applyAlignment="1">
      <x:alignment vertical="center" wrapText="0"/>
    </x:xf>
    <x:xf numFmtId="0" fontId="4" fillId="3" borderId="5" xfId="0" applyNumberFormat="1" applyFont="1" applyFill="1" applyBorder="1" applyAlignment="1">
      <x:alignment horizontal="center" vertical="center" wrapText="0"/>
    </x:xf>
    <x:xf numFmtId="0" fontId="4" fillId="3" borderId="6" xfId="0" applyNumberFormat="1" applyFont="1" applyFill="1" applyBorder="1" applyAlignment="1">
      <x:alignment horizontal="center" vertical="center" wrapText="0"/>
    </x:xf>
    <x:xf numFmtId="0" fontId="4" fillId="3" borderId="7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200" fontId="5" fillId="4" borderId="0" xfId="0" applyNumberFormat="1" applyFont="1" applyFill="1" applyBorder="1" applyAlignment="1">
      <x:alignment vertical="center" wrapText="0"/>
    </x:xf>
    <x:xf numFmtId="201" fontId="5" fillId="4" borderId="0" xfId="0" applyNumberFormat="1" applyFont="1" applyFill="1" applyBorder="1" applyAlignment="1">
      <x:alignment vertical="center" wrapText="0"/>
    </x:xf>
    <x:xf numFmtId="202" fontId="5" fillId="4" borderId="0" xfId="0" applyNumberFormat="1" applyFont="1" applyFill="1" applyBorder="1" applyAlignment="1">
      <x:alignment vertical="center" wrapText="0"/>
    </x:xf>
    <x:xf numFmtId="203" fontId="5" fillId="4" borderId="0" xfId="0" applyNumberFormat="1" applyFont="1" applyFill="1" applyBorder="1" applyAlignment="1">
      <x:alignment vertical="center" wrapText="0"/>
    </x:xf>
    <x:xf numFmtId="204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204" fontId="1" fillId="5" borderId="0" xfId="0" applyNumberFormat="1" applyFont="1" applyFill="1" applyBorder="1" applyAlignment="1">
      <x:alignment vertical="center" wrapText="0"/>
    </x:xf>
    <x:xf numFmtId="201" fontId="1" fillId="5" borderId="0" xfId="0" applyNumberFormat="1" applyFont="1" applyFill="1" applyBorder="1" applyAlignment="1">
      <x:alignment vertical="center" wrapText="0"/>
    </x:xf>
    <x:xf numFmtId="0" fontId="6" fillId="5" borderId="0" xfId="0" applyNumberFormat="1" applyFont="1" applyFill="1" applyBorder="1" applyAlignment="1">
      <x:alignment vertical="center" wrapText="0"/>
    </x:xf>
    <x:xf numFmtId="204" fontId="6" fillId="5" borderId="0" xfId="0" applyNumberFormat="1" applyFont="1" applyFill="1" applyBorder="1" applyAlignment="1">
      <x:alignment vertical="center" wrapText="0"/>
    </x:xf>
    <x:xf numFmtId="201" fontId="6" fillId="5" borderId="0" xfId="0" applyNumberFormat="1" applyFont="1" applyFill="1" applyBorder="1" applyAlignment="1">
      <x:alignment vertical="center" wrapText="0"/>
    </x:xf>
    <x:xf numFmtId="0" fontId="6" fillId="5" borderId="8" xfId="0" applyNumberFormat="1" applyFont="1" applyFill="1" applyBorder="1" applyAlignment="1">
      <x:alignment vertical="center" wrapText="0"/>
    </x:xf>
    <x:xf numFmtId="204" fontId="6" fillId="5" borderId="8" xfId="0" applyNumberFormat="1" applyFont="1" applyFill="1" applyBorder="1" applyAlignment="1">
      <x:alignment vertical="center" wrapText="0"/>
    </x:xf>
    <x:xf numFmtId="0" fontId="1" fillId="6" borderId="0" xfId="0" applyNumberFormat="1" applyFont="1" applyFill="1" applyBorder="1" applyAlignment="1">
      <x:alignment vertical="center" wrapText="0"/>
    </x:xf>
    <x:xf numFmtId="0" fontId="6" fillId="6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aad0294294437" /><Relationship Type="http://schemas.openxmlformats.org/officeDocument/2006/relationships/theme" Target="/xl/theme/theme1.xml" Id="Rca7cde7e98f84cc5" /><Relationship Type="http://schemas.openxmlformats.org/officeDocument/2006/relationships/sharedStrings" Target="/xl/sharedStrings.xml" Id="R3b2365b9fbc2407f" /><Relationship Type="http://schemas.openxmlformats.org/officeDocument/2006/relationships/worksheet" Target="/xl/worksheets/sheet1.xml" Id="R6fd3c0b7a5fc46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1B1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34" hidden="0" customWidth="1"/>
    <x:col min="3" max="3" width="21" hidden="0" customWidth="1"/>
    <x:col min="4" max="4" width="21" hidden="0" customWidth="1"/>
    <x:col min="6" max="6" width="31" hidden="0" customWidth="1"/>
  </x:cols>
  <x:sheetData>
    <x:row r="1">
      <x:c r="A1" s="3"/>
      <x:c r="B1" s="3"/>
      <x:c r="C1" s="3"/>
      <x:c r="D1" s="3"/>
      <x:c r="E1" s="3"/>
      <x:c r="F1" s="3"/>
    </x:row>
    <x:row r="2">
      <x:c r="A2" s="3"/>
      <x:c r="B2" s="4" t="str">
        <x:v>Pizza Delivery Economics</x:v>
      </x:c>
      <x:c r="C2" s="3"/>
      <x:c r="D2" s="3"/>
      <x:c r="E2" s="3"/>
      <x:c r="F2" s="3"/>
    </x:row>
    <x:row r="3">
      <x:c r="A3" s="3"/>
      <x:c r="B3" s="5" t="str">
        <x:v>Compare marketplace delivery with an in-house driver fleet using one representative month</x:v>
      </x:c>
      <x:c r="C3" s="3"/>
      <x:c r="D3" s="3"/>
      <x:c r="E3" s="3"/>
      <x:c r="F3" s="3"/>
    </x:row>
    <x:row r="4">
      <x:c r="A4" s="3"/>
      <x:c r="B4" s="6"/>
      <x:c r="C4" s="6"/>
      <x:c r="D4" s="6"/>
      <x:c r="E4" s="6"/>
      <x:c r="F4" s="6"/>
    </x:row>
    <x:row r="5">
      <x:c r="A5" s="3"/>
      <x:c r="B5" s="3"/>
      <x:c r="C5" s="3"/>
      <x:c r="D5" s="3"/>
      <x:c r="E5" s="3"/>
      <x:c r="F5" s="3"/>
    </x:row>
    <x:row r="6">
      <x:c r="A6" s="3"/>
      <x:c r="B6" s="9" t="str">
        <x:v>Editable assumptions</x:v>
      </x:c>
      <x:c r="C6" s="10"/>
      <x:c r="D6" s="11"/>
      <x:c r="E6" s="3"/>
      <x:c r="F6" s="3"/>
    </x:row>
    <x:row r="7">
      <x:c r="A7" s="3"/>
      <x:c r="B7" s="17" t="str">
        <x:v>Input</x:v>
      </x:c>
      <x:c r="C7" s="18" t="str">
        <x:v>Marketplace</x:v>
      </x:c>
      <x:c r="D7" s="19" t="str">
        <x:v>In-house fleet</x:v>
      </x:c>
      <x:c r="E7" s="3"/>
      <x:c r="F7" s="37" t="str">
        <x:v>Decision outputs</x:v>
      </x:c>
    </x:row>
    <x:row r="8">
      <x:c r="A8" s="3"/>
      <x:c r="B8" s="3" t="str">
        <x:v>Monthly delivery orders</x:v>
      </x:c>
      <x:c r="C8" s="22" t="n">
        <x:v>1600</x:v>
      </x:c>
      <x:c r="D8" s="22" t="n">
        <x:v>1600</x:v>
      </x:c>
      <x:c r="E8" s="3"/>
      <x:c r="F8" s="39" t="str">
        <x:v>Higher monthly contribution</x:v>
      </x:c>
    </x:row>
    <x:row r="9">
      <x:c r="A9" s="3"/>
      <x:c r="B9" s="3" t="str">
        <x:v>Average ticket</x:v>
      </x:c>
      <x:c r="C9" s="23" t="n">
        <x:v>29</x:v>
      </x:c>
      <x:c r="D9" s="23" t="n">
        <x:v>30</x:v>
      </x:c>
      <x:c r="E9" s="3"/>
      <x:c r="F9" s="39" t="str">
        <x:f>IF(D32&gt;C32,"In-house fleet","Marketplace")</x:f>
        <x:v>Marketplace</x:v>
      </x:c>
    </x:row>
    <x:row r="10">
      <x:c r="A10" s="3"/>
      <x:c r="B10" s="3" t="str">
        <x:v>Cannibalization %</x:v>
      </x:c>
      <x:c r="C10" s="24" t="n">
        <x:v>0.18</x:v>
      </x:c>
      <x:c r="D10" s="24" t="n">
        <x:v>0.18</x:v>
      </x:c>
      <x:c r="E10" s="3"/>
      <x:c r="F10" s="39" t="str">
        <x:v>Fleet advantage / (disadvantage)</x:v>
      </x:c>
    </x:row>
    <x:row r="11">
      <x:c r="A11" s="3"/>
      <x:c r="B11" s="3" t="str">
        <x:v>Marketplace / ordering fee %</x:v>
      </x:c>
      <x:c r="C11" s="24" t="n">
        <x:v>0.25</x:v>
      </x:c>
      <x:c r="D11" s="24" t="n">
        <x:v>0.04</x:v>
      </x:c>
      <x:c r="E11" s="3"/>
      <x:c r="F11" s="40" t="n">
        <x:f>D32-C32</x:f>
        <x:v>-7966.4000000000015</x:v>
      </x:c>
    </x:row>
    <x:row r="12">
      <x:c r="A12" s="3"/>
      <x:c r="B12" s="3" t="str">
        <x:v>Payment fee %</x:v>
      </x:c>
      <x:c r="C12" s="24" t="n">
        <x:v>0</x:v>
      </x:c>
      <x:c r="D12" s="24" t="n">
        <x:v>0.029</x:v>
      </x:c>
      <x:c r="E12" s="3"/>
      <x:c r="F12" s="39" t="str">
        <x:v>Approx. fleet break-even orders / month</x:v>
      </x:c>
    </x:row>
    <x:row r="13">
      <x:c r="A13" s="3"/>
      <x:c r="B13" s="3" t="str">
        <x:v>Food cost %</x:v>
      </x:c>
      <x:c r="C13" s="24" t="n">
        <x:v>0.29</x:v>
      </x:c>
      <x:c r="D13" s="24" t="n">
        <x:v>0.29</x:v>
      </x:c>
      <x:c r="E13" s="3"/>
      <x:c r="F13" s="41" t="n">
        <x:f>IF((C33-(D33+(D18+D19)/D8))&lt;=0,"n.a.",(D18+D19)/(C33-(D33+(D18+D19)/D8)))</x:f>
        <x:v>1784.1971112999142</x:v>
      </x:c>
    </x:row>
    <x:row r="14">
      <x:c r="A14" s="3"/>
      <x:c r="B14" s="3" t="str">
        <x:v>Packaging / order</x:v>
      </x:c>
      <x:c r="C14" s="23" t="n">
        <x:v>1.5</x:v>
      </x:c>
      <x:c r="D14" s="23" t="n">
        <x:v>1.5</x:v>
      </x:c>
      <x:c r="E14" s="3"/>
      <x:c r="F14" s="3"/>
    </x:row>
    <x:row r="15">
      <x:c r="A15" s="3"/>
      <x:c r="B15" s="3" t="str">
        <x:v>Driver labor / order</x:v>
      </x:c>
      <x:c r="C15" s="23" t="n">
        <x:v>0</x:v>
      </x:c>
      <x:c r="D15" s="23" t="n">
        <x:v>5.25</x:v>
      </x:c>
      <x:c r="E15" s="3"/>
      <x:c r="F15" s="3"/>
    </x:row>
    <x:row r="16">
      <x:c r="A16" s="3"/>
      <x:c r="B16" s="3" t="str">
        <x:v>Miles / order</x:v>
      </x:c>
      <x:c r="C16" s="25" t="n">
        <x:v>0</x:v>
      </x:c>
      <x:c r="D16" s="25" t="n">
        <x:v>4.2</x:v>
      </x:c>
      <x:c r="E16" s="3"/>
      <x:c r="F16" s="3"/>
    </x:row>
    <x:row r="17">
      <x:c r="A17" s="3"/>
      <x:c r="B17" s="3" t="str">
        <x:v>Vehicle cost / mile</x:v>
      </x:c>
      <x:c r="C17" s="23" t="n">
        <x:v>0</x:v>
      </x:c>
      <x:c r="D17" s="23" t="n">
        <x:v>0.67</x:v>
      </x:c>
      <x:c r="E17" s="3"/>
      <x:c r="F17" s="3"/>
    </x:row>
    <x:row r="18">
      <x:c r="A18" s="3"/>
      <x:c r="B18" s="3" t="str">
        <x:v>Monthly fleet technology and insurance</x:v>
      </x:c>
      <x:c r="C18" s="23" t="n">
        <x:v>0</x:v>
      </x:c>
      <x:c r="D18" s="23" t="n">
        <x:v>2400</x:v>
      </x:c>
      <x:c r="E18" s="3"/>
      <x:c r="F18" s="3"/>
    </x:row>
    <x:row r="19">
      <x:c r="A19" s="3"/>
      <x:c r="B19" s="3" t="str">
        <x:v>Monthly dispatch labor</x:v>
      </x:c>
      <x:c r="C19" s="23" t="n">
        <x:v>0</x:v>
      </x:c>
      <x:c r="D19" s="23" t="n">
        <x:v>1800</x:v>
      </x:c>
      <x:c r="E19" s="3"/>
      <x:c r="F19" s="3"/>
    </x:row>
    <x:row r="20">
      <x:c r="A20" s="3"/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9" t="str">
        <x:v>Economics by channel</x:v>
      </x:c>
      <x:c r="C22" s="10"/>
      <x:c r="D22" s="11"/>
      <x:c r="E22" s="3"/>
      <x:c r="F22" s="3"/>
    </x:row>
    <x:row r="23">
      <x:c r="A23" s="3"/>
      <x:c r="B23" s="17" t="str">
        <x:v>Metric</x:v>
      </x:c>
      <x:c r="C23" s="18" t="str">
        <x:v>Marketplace</x:v>
      </x:c>
      <x:c r="D23" s="19" t="str">
        <x:v>In-house fleet</x:v>
      </x:c>
      <x:c r="E23" s="3"/>
      <x:c r="F23" s="3"/>
    </x:row>
    <x:row r="24">
      <x:c r="A24" s="3"/>
      <x:c r="B24" s="3" t="str">
        <x:v>Gross monthly sales</x:v>
      </x:c>
      <x:c r="C24" s="26" t="n">
        <x:f>C8*C9</x:f>
        <x:v>46400</x:v>
      </x:c>
      <x:c r="D24" s="26" t="n">
        <x:f>D8*D9</x:f>
        <x:v>48000</x:v>
      </x:c>
      <x:c r="E24" s="3"/>
      <x:c r="F24" s="3"/>
    </x:row>
    <x:row r="25">
      <x:c r="A25" s="3"/>
      <x:c r="B25" s="3" t="str">
        <x:v>Incremental monthly sales</x:v>
      </x:c>
      <x:c r="C25" s="26" t="n">
        <x:f>C24*(1-C10)</x:f>
        <x:v>38048</x:v>
      </x:c>
      <x:c r="D25" s="26" t="n">
        <x:f>D24*(1-D10)</x:f>
        <x:v>39360</x:v>
      </x:c>
      <x:c r="E25" s="3"/>
      <x:c r="F25" s="3"/>
    </x:row>
    <x:row r="26">
      <x:c r="A26" s="3"/>
      <x:c r="B26" s="3" t="str">
        <x:v>Channel and payment fees</x:v>
      </x:c>
      <x:c r="C26" s="26" t="n">
        <x:f>C24*(C11+C12)</x:f>
        <x:v>11600</x:v>
      </x:c>
      <x:c r="D26" s="26" t="n">
        <x:f>D24*(D11+D12)</x:f>
        <x:v>3312.0000000000005</x:v>
      </x:c>
      <x:c r="E26" s="3"/>
      <x:c r="F26" s="3"/>
    </x:row>
    <x:row r="27">
      <x:c r="A27" s="3"/>
      <x:c r="B27" s="3" t="str">
        <x:v>Food cost</x:v>
      </x:c>
      <x:c r="C27" s="26" t="n">
        <x:f>C24*C13</x:f>
        <x:v>13455.999999999998</x:v>
      </x:c>
      <x:c r="D27" s="26" t="n">
        <x:f>D24*D13</x:f>
        <x:v>13919.999999999998</x:v>
      </x:c>
      <x:c r="E27" s="3"/>
      <x:c r="F27" s="3"/>
    </x:row>
    <x:row r="28">
      <x:c r="A28" s="3"/>
      <x:c r="B28" s="3" t="str">
        <x:v>Packaging</x:v>
      </x:c>
      <x:c r="C28" s="26" t="n">
        <x:f>C8*C14</x:f>
        <x:v>2400</x:v>
      </x:c>
      <x:c r="D28" s="26" t="n">
        <x:f>D8*D14</x:f>
        <x:v>2400</x:v>
      </x:c>
      <x:c r="E28" s="3"/>
      <x:c r="F28" s="3"/>
    </x:row>
    <x:row r="29">
      <x:c r="A29" s="3"/>
      <x:c r="B29" s="3" t="str">
        <x:v>Driver labor</x:v>
      </x:c>
      <x:c r="C29" s="26" t="n">
        <x:f>C8*C15</x:f>
        <x:v>0</x:v>
      </x:c>
      <x:c r="D29" s="26" t="n">
        <x:f>D8*D15</x:f>
        <x:v>8400</x:v>
      </x:c>
      <x:c r="E29" s="3"/>
      <x:c r="F29" s="3"/>
    </x:row>
    <x:row r="30">
      <x:c r="A30" s="3"/>
      <x:c r="B30" s="3" t="str">
        <x:v>Vehicle cost</x:v>
      </x:c>
      <x:c r="C30" s="26" t="n">
        <x:f>C8*C16*C17</x:f>
        <x:v>0</x:v>
      </x:c>
      <x:c r="D30" s="26" t="n">
        <x:f>D8*D16*D17</x:f>
        <x:v>4502.400000000001</x:v>
      </x:c>
      <x:c r="E30" s="3"/>
      <x:c r="F30" s="3"/>
    </x:row>
    <x:row r="31">
      <x:c r="A31" s="3"/>
      <x:c r="B31" s="3" t="str">
        <x:v>Fleet fixed costs</x:v>
      </x:c>
      <x:c r="C31" s="26" t="n">
        <x:f>C18+C19</x:f>
        <x:v>0</x:v>
      </x:c>
      <x:c r="D31" s="26" t="n">
        <x:f>D18+D19</x:f>
        <x:v>4200</x:v>
      </x:c>
      <x:c r="E31" s="3"/>
      <x:c r="F31" s="3"/>
    </x:row>
    <x:row r="32">
      <x:c r="A32" s="3"/>
      <x:c r="B32" s="34" t="str">
        <x:v>Monthly contribution</x:v>
      </x:c>
      <x:c r="C32" s="35" t="n">
        <x:f>C25-SUM(C26:C31)</x:f>
        <x:v>10592</x:v>
      </x:c>
      <x:c r="D32" s="35" t="n">
        <x:f>D25-SUM(D26:D31)</x:f>
        <x:v>2625.5999999999985</x:v>
      </x:c>
      <x:c r="E32" s="3"/>
      <x:c r="F32" s="3"/>
    </x:row>
    <x:row r="33">
      <x:c r="A33" s="3"/>
      <x:c r="B33" s="31" t="str">
        <x:v>Contribution / order</x:v>
      </x:c>
      <x:c r="C33" s="33" t="n">
        <x:f>IF(C8=0,"n.a.",C32/C8)</x:f>
        <x:v>6.62</x:v>
      </x:c>
      <x:c r="D33" s="33" t="n">
        <x:f>IF(D8=0,"n.a.",D32/D8)</x:f>
        <x:v>1.6409999999999991</x:v>
      </x:c>
      <x:c r="E33" s="3"/>
      <x:c r="F33" s="3"/>
    </x:row>
    <x:row r="34">
      <x:c r="A34" s="3"/>
      <x:c r="B34" s="31" t="str">
        <x:v>Annual contribution</x:v>
      </x:c>
      <x:c r="C34" s="32" t="n">
        <x:f>C32*12</x:f>
        <x:v>127104</x:v>
      </x:c>
      <x:c r="D34" s="32" t="n">
        <x:f>D32*12</x:f>
        <x:v>31507.199999999983</x:v>
      </x:c>
      <x:c r="E34" s="3"/>
      <x:c r="F34" s="3"/>
    </x:row>
    <x:row r="35">
      <x:c r="A35" s="3"/>
      <x:c r="B35" s="3"/>
      <x:c r="C35" s="3"/>
      <x:c r="D35" s="3"/>
      <x:c r="E35" s="3"/>
      <x:c r="F35" s="3"/>
    </x:row>
    <x:row r="36">
      <x:c r="A36" s="3"/>
      <x:c r="B36" s="3"/>
      <x:c r="C36" s="3"/>
      <x:c r="D36" s="3"/>
      <x:c r="E36" s="3"/>
      <x:c r="F36" s="3"/>
    </x:row>
  </x:sheetData>
  <x:pageMargins left="0.7" right="0.7" top="0.75" bottom="0.75" header="0.3" footer="0.3"/>
</x:worksheet>
</file>